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Valuation statement" sheetId="1" r:id="rId1"/>
    <sheet name="Valuation recap" sheetId="2" r:id="rId2"/>
    <sheet name="Petty cash fund" sheetId="3" r:id="rId3"/>
  </sheets>
  <calcPr calcId="125725"/>
</workbook>
</file>

<file path=xl/calcChain.xml><?xml version="1.0" encoding="utf-8"?>
<calcChain xmlns="http://schemas.openxmlformats.org/spreadsheetml/2006/main">
  <c r="F33" i="2"/>
  <c r="F24" i="1" l="1"/>
  <c r="F20"/>
  <c r="F9"/>
  <c r="F12" i="3"/>
  <c r="F16" s="1"/>
  <c r="E23" i="2"/>
  <c r="B23"/>
  <c r="F17" i="1"/>
  <c r="F16"/>
  <c r="F15"/>
  <c r="F14"/>
  <c r="F13"/>
  <c r="F12"/>
  <c r="F11"/>
  <c r="F10"/>
  <c r="F8"/>
  <c r="H18" i="2" l="1"/>
  <c r="H14"/>
  <c r="H11"/>
  <c r="C19"/>
  <c r="C15"/>
  <c r="C12"/>
  <c r="C21"/>
  <c r="C9"/>
  <c r="C14"/>
  <c r="H20"/>
  <c r="H15"/>
  <c r="H12"/>
  <c r="C20"/>
  <c r="C16"/>
  <c r="C10"/>
  <c r="C17"/>
  <c r="D17" s="1"/>
  <c r="F17" s="1"/>
  <c r="C18"/>
  <c r="H21"/>
  <c r="H16"/>
  <c r="H10"/>
  <c r="H19"/>
  <c r="C13"/>
  <c r="D13" s="1"/>
  <c r="F13" s="1"/>
  <c r="H22"/>
  <c r="H17"/>
  <c r="H13"/>
  <c r="H9"/>
  <c r="C22"/>
  <c r="C11"/>
  <c r="F26" i="1"/>
  <c r="D22" i="2" l="1"/>
  <c r="F22" s="1"/>
  <c r="F11"/>
  <c r="D11"/>
  <c r="D19"/>
  <c r="F19" s="1"/>
  <c r="D18"/>
  <c r="F18" s="1"/>
  <c r="F20"/>
  <c r="D20"/>
  <c r="D14"/>
  <c r="F14" s="1"/>
  <c r="F15"/>
  <c r="D15"/>
  <c r="D10"/>
  <c r="F10" s="1"/>
  <c r="D21"/>
  <c r="F21" s="1"/>
  <c r="D16"/>
  <c r="F16" s="1"/>
  <c r="F12"/>
  <c r="D12"/>
  <c r="H23"/>
  <c r="D9"/>
  <c r="F9" s="1"/>
  <c r="C23"/>
  <c r="F23" l="1"/>
  <c r="D23"/>
  <c r="G20"/>
  <c r="F27"/>
  <c r="G15"/>
  <c r="G18"/>
  <c r="G11"/>
  <c r="G22"/>
  <c r="G12"/>
  <c r="G16"/>
  <c r="G19"/>
  <c r="G21"/>
  <c r="G13"/>
  <c r="G10"/>
  <c r="G14"/>
  <c r="G17"/>
  <c r="G9"/>
  <c r="G23" l="1"/>
</calcChain>
</file>

<file path=xl/sharedStrings.xml><?xml version="1.0" encoding="utf-8"?>
<sst xmlns="http://schemas.openxmlformats.org/spreadsheetml/2006/main" count="76" uniqueCount="67">
  <si>
    <t>ONTHEMARK INVESTING CLUB LLC</t>
  </si>
  <si>
    <t>Valuation Statement</t>
  </si>
  <si>
    <t>No. of</t>
  </si>
  <si>
    <t>Cost per</t>
  </si>
  <si>
    <t>Total</t>
  </si>
  <si>
    <t>$ per Share</t>
  </si>
  <si>
    <t>Company</t>
  </si>
  <si>
    <t>Shares</t>
  </si>
  <si>
    <t>Share</t>
  </si>
  <si>
    <t>Cost</t>
  </si>
  <si>
    <t>This Date</t>
  </si>
  <si>
    <t>Value</t>
  </si>
  <si>
    <t>Google Inc (GOOG)</t>
  </si>
  <si>
    <t xml:space="preserve">Cash on hand </t>
  </si>
  <si>
    <t xml:space="preserve">  Total value of club this date</t>
  </si>
  <si>
    <t xml:space="preserve">  Total no. of valuation units</t>
  </si>
  <si>
    <t xml:space="preserve">  Value of each unit</t>
  </si>
  <si>
    <t>Valuation Statement Recap</t>
  </si>
  <si>
    <t>(Decrease)</t>
  </si>
  <si>
    <t>Deposited</t>
  </si>
  <si>
    <t>Member's</t>
  </si>
  <si>
    <t>% of</t>
  </si>
  <si>
    <t>Beginning</t>
  </si>
  <si>
    <t>of Acct.</t>
  </si>
  <si>
    <t>Increase</t>
  </si>
  <si>
    <t>Balance</t>
  </si>
  <si>
    <t>Ending</t>
  </si>
  <si>
    <t>Member</t>
  </si>
  <si>
    <t>Units</t>
  </si>
  <si>
    <t>in Value</t>
  </si>
  <si>
    <t xml:space="preserve">     Mark Bates</t>
  </si>
  <si>
    <t xml:space="preserve">     Mike Bates</t>
  </si>
  <si>
    <t xml:space="preserve">     Sue Bates</t>
  </si>
  <si>
    <t xml:space="preserve">     Linda Bates</t>
  </si>
  <si>
    <t xml:space="preserve">     Kevin Boggs</t>
  </si>
  <si>
    <t xml:space="preserve">     Tom Fitzpatrick</t>
  </si>
  <si>
    <t xml:space="preserve">     Tony Kern</t>
  </si>
  <si>
    <t xml:space="preserve">     Joe Kipp</t>
  </si>
  <si>
    <t xml:space="preserve">     Roger Kobel</t>
  </si>
  <si>
    <t xml:space="preserve">     Bill Lupone</t>
  </si>
  <si>
    <t xml:space="preserve">     Mike McCarl</t>
  </si>
  <si>
    <t xml:space="preserve">     Dan Miley</t>
  </si>
  <si>
    <t xml:space="preserve">     Steve Newsome</t>
  </si>
  <si>
    <t xml:space="preserve">     Fred Spyhalski</t>
  </si>
  <si>
    <t xml:space="preserve"> Member Totals</t>
  </si>
  <si>
    <t>Plus Petty Cash</t>
  </si>
  <si>
    <t>Less Outstanding Deposit</t>
  </si>
  <si>
    <t xml:space="preserve">Total Member Capital and Petty Cash </t>
  </si>
  <si>
    <t>Petty Cash Fund</t>
  </si>
  <si>
    <t xml:space="preserve">   Funds Added to Account</t>
  </si>
  <si>
    <t>Total Funds Added to Account</t>
  </si>
  <si>
    <t xml:space="preserve">   Dispersements from Account</t>
  </si>
  <si>
    <t>Scottrade Account Balance 11/30/2014</t>
  </si>
  <si>
    <t>in</t>
  </si>
  <si>
    <t>November</t>
  </si>
  <si>
    <t>Beginning Balance 10/31/2014</t>
  </si>
  <si>
    <t>Total Ending Balance 11/30/2014</t>
  </si>
  <si>
    <t>Delta Airlines (DAL)</t>
  </si>
  <si>
    <t>Ishares TRMSCI USA (QUAL)</t>
  </si>
  <si>
    <t>Lear Corp (LEA)</t>
  </si>
  <si>
    <t>Murphy Oil Corporation (MUR)</t>
  </si>
  <si>
    <t>Escalade Inc (ESCA)</t>
  </si>
  <si>
    <t>CVS Caremark (CVS)</t>
  </si>
  <si>
    <t>Ishares Commercial Debt (CSJ)</t>
  </si>
  <si>
    <t>total equities</t>
  </si>
  <si>
    <t>Scottrade Account Balance 10/31/2014</t>
  </si>
  <si>
    <t>Account gain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</si>
</sst>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0_);_(* \(#,##0.00\);_(* \-??_);_(@_)"/>
    <numFmt numFmtId="166" formatCode="_(* #,##0.000_);_(* \(#,##0.000\);_(* \-??_);_(@_)"/>
    <numFmt numFmtId="167" formatCode="mmmm\ d&quot;, &quot;yyyy;@"/>
    <numFmt numFmtId="168" formatCode="0.0%"/>
    <numFmt numFmtId="169" formatCode="#,##0.000_);\(#,##0.000\)"/>
    <numFmt numFmtId="170" formatCode="0.0000"/>
    <numFmt numFmtId="171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39" fontId="5" fillId="0" borderId="0" xfId="1" applyNumberFormat="1" applyFont="1" applyAlignment="1">
      <alignment horizontal="center"/>
    </xf>
    <xf numFmtId="39" fontId="5" fillId="0" borderId="0" xfId="1" applyNumberFormat="1" applyFont="1"/>
    <xf numFmtId="39" fontId="5" fillId="0" borderId="0" xfId="1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 applyProtection="1"/>
    <xf numFmtId="166" fontId="5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6" fontId="5" fillId="0" borderId="0" xfId="0" applyNumberFormat="1" applyFont="1" applyAlignment="1"/>
    <xf numFmtId="7" fontId="5" fillId="0" borderId="0" xfId="1" applyNumberFormat="1" applyFont="1" applyAlignment="1">
      <alignment horizontal="center"/>
    </xf>
    <xf numFmtId="39" fontId="5" fillId="0" borderId="0" xfId="1" applyNumberFormat="1" applyFont="1" applyFill="1" applyBorder="1" applyAlignment="1" applyProtection="1">
      <alignment horizontal="center"/>
    </xf>
    <xf numFmtId="168" fontId="5" fillId="0" borderId="0" xfId="3" applyNumberFormat="1" applyFont="1" applyFill="1" applyBorder="1" applyAlignment="1" applyProtection="1">
      <alignment horizontal="center"/>
    </xf>
    <xf numFmtId="165" fontId="5" fillId="0" borderId="0" xfId="1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6" fontId="5" fillId="0" borderId="0" xfId="0" applyNumberFormat="1" applyFont="1" applyBorder="1" applyAlignment="1"/>
    <xf numFmtId="39" fontId="5" fillId="0" borderId="0" xfId="1" applyNumberFormat="1" applyFont="1" applyBorder="1" applyAlignment="1">
      <alignment horizontal="center"/>
    </xf>
    <xf numFmtId="0" fontId="5" fillId="0" borderId="1" xfId="0" applyFont="1" applyBorder="1"/>
    <xf numFmtId="39" fontId="5" fillId="0" borderId="1" xfId="0" applyNumberFormat="1" applyFont="1" applyBorder="1" applyAlignment="1">
      <alignment horizontal="center"/>
    </xf>
    <xf numFmtId="39" fontId="5" fillId="0" borderId="2" xfId="1" applyNumberFormat="1" applyFont="1" applyFill="1" applyBorder="1" applyAlignment="1" applyProtection="1">
      <alignment horizontal="center"/>
    </xf>
    <xf numFmtId="39" fontId="5" fillId="0" borderId="1" xfId="1" applyNumberFormat="1" applyFont="1" applyFill="1" applyBorder="1" applyAlignment="1" applyProtection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/>
    <xf numFmtId="7" fontId="5" fillId="0" borderId="0" xfId="0" applyNumberFormat="1" applyFont="1" applyAlignment="1">
      <alignment horizontal="center"/>
    </xf>
    <xf numFmtId="7" fontId="5" fillId="0" borderId="3" xfId="0" applyNumberFormat="1" applyFont="1" applyBorder="1" applyAlignment="1">
      <alignment horizontal="center"/>
    </xf>
    <xf numFmtId="7" fontId="5" fillId="0" borderId="4" xfId="0" applyNumberFormat="1" applyFont="1" applyBorder="1" applyAlignment="1">
      <alignment horizontal="center"/>
    </xf>
    <xf numFmtId="165" fontId="5" fillId="0" borderId="0" xfId="0" applyNumberFormat="1" applyFont="1"/>
    <xf numFmtId="39" fontId="0" fillId="0" borderId="0" xfId="0" applyNumberFormat="1"/>
    <xf numFmtId="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5" fontId="6" fillId="0" borderId="0" xfId="1" applyNumberFormat="1" applyFont="1"/>
    <xf numFmtId="2" fontId="5" fillId="0" borderId="0" xfId="1" applyNumberFormat="1" applyFont="1" applyFill="1" applyBorder="1" applyAlignment="1" applyProtection="1"/>
    <xf numFmtId="2" fontId="5" fillId="0" borderId="0" xfId="1" applyNumberFormat="1" applyFont="1" applyFill="1" applyBorder="1" applyAlignment="1" applyProtection="1">
      <alignment horizontal="right"/>
    </xf>
    <xf numFmtId="2" fontId="5" fillId="0" borderId="0" xfId="0" applyNumberFormat="1" applyFont="1"/>
    <xf numFmtId="7" fontId="5" fillId="0" borderId="0" xfId="0" applyNumberFormat="1" applyFont="1"/>
    <xf numFmtId="0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1" applyNumberFormat="1" applyFont="1"/>
    <xf numFmtId="4" fontId="5" fillId="0" borderId="0" xfId="0" applyNumberFormat="1" applyFont="1"/>
    <xf numFmtId="4" fontId="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" fontId="0" fillId="0" borderId="0" xfId="0" applyNumberFormat="1"/>
    <xf numFmtId="4" fontId="5" fillId="0" borderId="0" xfId="1" applyNumberFormat="1" applyFont="1" applyFill="1" applyBorder="1" applyAlignment="1" applyProtection="1">
      <alignment horizontal="center"/>
    </xf>
    <xf numFmtId="171" fontId="4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0" xfId="1" applyNumberFormat="1" applyFont="1" applyFill="1" applyBorder="1" applyAlignment="1" applyProtection="1">
      <alignment horizontal="center"/>
    </xf>
    <xf numFmtId="171" fontId="5" fillId="0" borderId="0" xfId="1" applyNumberFormat="1" applyFont="1"/>
    <xf numFmtId="171" fontId="5" fillId="0" borderId="0" xfId="1" applyNumberFormat="1" applyFont="1" applyAlignment="1">
      <alignment horizontal="center"/>
    </xf>
    <xf numFmtId="171" fontId="5" fillId="0" borderId="0" xfId="0" applyNumberFormat="1" applyFont="1"/>
    <xf numFmtId="171" fontId="5" fillId="0" borderId="0" xfId="1" applyNumberFormat="1" applyFont="1" applyFill="1" applyBorder="1" applyAlignment="1" applyProtection="1"/>
    <xf numFmtId="171" fontId="5" fillId="0" borderId="0" xfId="2" applyNumberFormat="1" applyFont="1" applyFill="1" applyBorder="1" applyAlignment="1" applyProtection="1">
      <alignment horizontal="center"/>
    </xf>
    <xf numFmtId="171" fontId="0" fillId="0" borderId="0" xfId="0" applyNumberFormat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B8" sqref="B8"/>
    </sheetView>
  </sheetViews>
  <sheetFormatPr defaultRowHeight="15"/>
  <cols>
    <col min="1" max="1" width="31.42578125" customWidth="1"/>
    <col min="2" max="2" width="12.42578125" style="1" customWidth="1"/>
    <col min="3" max="3" width="12.42578125" style="62" customWidth="1"/>
    <col min="4" max="4" width="11.42578125" customWidth="1"/>
    <col min="5" max="5" width="13.42578125" customWidth="1"/>
    <col min="6" max="6" width="12.42578125" style="72" customWidth="1"/>
  </cols>
  <sheetData>
    <row r="1" spans="1:6" ht="23.25">
      <c r="A1" s="73" t="s">
        <v>0</v>
      </c>
      <c r="B1" s="73"/>
      <c r="C1" s="73"/>
      <c r="D1" s="73"/>
      <c r="E1" s="73"/>
      <c r="F1" s="73"/>
    </row>
    <row r="2" spans="1:6" ht="23.25">
      <c r="A2" s="73" t="s">
        <v>1</v>
      </c>
      <c r="B2" s="73"/>
      <c r="C2" s="73"/>
      <c r="D2" s="73"/>
      <c r="E2" s="73"/>
      <c r="F2" s="73"/>
    </row>
    <row r="3" spans="1:6" ht="21">
      <c r="A3" s="74">
        <v>41973</v>
      </c>
      <c r="B3" s="74"/>
      <c r="C3" s="74"/>
      <c r="D3" s="74"/>
      <c r="E3" s="74"/>
      <c r="F3" s="74"/>
    </row>
    <row r="5" spans="1:6" ht="18.75">
      <c r="A5" s="2"/>
      <c r="B5" s="3" t="s">
        <v>2</v>
      </c>
      <c r="C5" s="55" t="s">
        <v>3</v>
      </c>
      <c r="D5" s="3" t="s">
        <v>4</v>
      </c>
      <c r="E5" s="3" t="s">
        <v>5</v>
      </c>
      <c r="F5" s="64" t="s">
        <v>4</v>
      </c>
    </row>
    <row r="6" spans="1:6" ht="18.75">
      <c r="A6" s="3" t="s">
        <v>6</v>
      </c>
      <c r="B6" s="3" t="s">
        <v>7</v>
      </c>
      <c r="C6" s="55" t="s">
        <v>8</v>
      </c>
      <c r="D6" s="3" t="s">
        <v>9</v>
      </c>
      <c r="E6" s="3" t="s">
        <v>10</v>
      </c>
      <c r="F6" s="64" t="s">
        <v>11</v>
      </c>
    </row>
    <row r="7" spans="1:6" ht="18.75">
      <c r="A7" s="3"/>
      <c r="B7" s="3"/>
      <c r="C7" s="55"/>
      <c r="D7" s="3"/>
      <c r="E7" s="3"/>
      <c r="F7" s="64"/>
    </row>
    <row r="8" spans="1:6" ht="15.75">
      <c r="A8" s="4" t="s">
        <v>62</v>
      </c>
      <c r="B8" s="5">
        <v>150</v>
      </c>
      <c r="C8" s="56">
        <v>79.177300000000002</v>
      </c>
      <c r="D8" s="6">
        <v>11883.5</v>
      </c>
      <c r="E8" s="7">
        <v>91.36</v>
      </c>
      <c r="F8" s="65">
        <f>B8*E8</f>
        <v>13704</v>
      </c>
    </row>
    <row r="9" spans="1:6" ht="15.75">
      <c r="A9" s="4" t="s">
        <v>57</v>
      </c>
      <c r="B9" s="5">
        <v>130</v>
      </c>
      <c r="C9" s="56">
        <v>45</v>
      </c>
      <c r="D9" s="6">
        <v>5857</v>
      </c>
      <c r="E9" s="7">
        <v>46.67</v>
      </c>
      <c r="F9" s="65">
        <f>B9*E9</f>
        <v>6067.1</v>
      </c>
    </row>
    <row r="10" spans="1:6" ht="15.75">
      <c r="A10" s="4" t="s">
        <v>61</v>
      </c>
      <c r="B10" s="5">
        <v>500</v>
      </c>
      <c r="C10" s="56">
        <v>12.31</v>
      </c>
      <c r="D10" s="6">
        <v>6162</v>
      </c>
      <c r="E10" s="7">
        <v>13.3</v>
      </c>
      <c r="F10" s="65">
        <f t="shared" ref="F10:F17" si="0">B10*E10</f>
        <v>6650</v>
      </c>
    </row>
    <row r="11" spans="1:6" ht="15.75">
      <c r="A11" s="4" t="s">
        <v>61</v>
      </c>
      <c r="B11" s="5">
        <v>300</v>
      </c>
      <c r="C11" s="56">
        <v>15.9438</v>
      </c>
      <c r="D11" s="6">
        <v>4790.1400000000003</v>
      </c>
      <c r="E11" s="7">
        <v>13.3</v>
      </c>
      <c r="F11" s="65">
        <f>B11*E11</f>
        <v>3990</v>
      </c>
    </row>
    <row r="12" spans="1:6" ht="15.75">
      <c r="A12" s="4" t="s">
        <v>12</v>
      </c>
      <c r="B12" s="5">
        <v>13</v>
      </c>
      <c r="C12" s="57">
        <v>520.6</v>
      </c>
      <c r="D12" s="6">
        <v>6774.8</v>
      </c>
      <c r="E12" s="9">
        <v>541.83000000000004</v>
      </c>
      <c r="F12" s="65">
        <f t="shared" ref="F12:F13" si="1">B12*E12</f>
        <v>7043.7900000000009</v>
      </c>
    </row>
    <row r="13" spans="1:6" ht="15.75">
      <c r="A13" s="4" t="s">
        <v>12</v>
      </c>
      <c r="B13" s="5">
        <v>7</v>
      </c>
      <c r="C13" s="57">
        <v>521.3143</v>
      </c>
      <c r="D13" s="6">
        <v>3656.2</v>
      </c>
      <c r="E13" s="9">
        <v>541.83000000000004</v>
      </c>
      <c r="F13" s="65">
        <f t="shared" si="1"/>
        <v>3792.8100000000004</v>
      </c>
    </row>
    <row r="14" spans="1:6" ht="15.75">
      <c r="A14" s="4" t="s">
        <v>63</v>
      </c>
      <c r="B14" s="9">
        <v>100</v>
      </c>
      <c r="C14" s="57">
        <v>104.83</v>
      </c>
      <c r="D14" s="10">
        <v>20973</v>
      </c>
      <c r="E14" s="9">
        <v>105.48</v>
      </c>
      <c r="F14" s="66">
        <f>B14*E14</f>
        <v>10548</v>
      </c>
    </row>
    <row r="15" spans="1:6" ht="15.75">
      <c r="A15" s="4" t="s">
        <v>58</v>
      </c>
      <c r="B15" s="5">
        <v>200</v>
      </c>
      <c r="C15" s="56">
        <v>55.94</v>
      </c>
      <c r="D15" s="6">
        <v>11195</v>
      </c>
      <c r="E15" s="7">
        <v>62.6</v>
      </c>
      <c r="F15" s="65">
        <f>B15*E15</f>
        <v>12520</v>
      </c>
    </row>
    <row r="16" spans="1:6" ht="15.75">
      <c r="A16" s="4" t="s">
        <v>59</v>
      </c>
      <c r="B16" s="5">
        <v>130</v>
      </c>
      <c r="C16" s="56">
        <v>89.39</v>
      </c>
      <c r="D16" s="6">
        <v>11627.7</v>
      </c>
      <c r="E16" s="7">
        <v>95.91</v>
      </c>
      <c r="F16" s="65">
        <f>B16*E16</f>
        <v>12468.3</v>
      </c>
    </row>
    <row r="17" spans="1:6" ht="15.75">
      <c r="A17" s="4" t="s">
        <v>60</v>
      </c>
      <c r="B17" s="5">
        <v>200</v>
      </c>
      <c r="C17" s="56">
        <v>57.43</v>
      </c>
      <c r="D17" s="6">
        <v>11493</v>
      </c>
      <c r="E17" s="7">
        <v>48.42</v>
      </c>
      <c r="F17" s="65">
        <f t="shared" si="0"/>
        <v>9684</v>
      </c>
    </row>
    <row r="18" spans="1:6" ht="15.75">
      <c r="A18" s="4"/>
      <c r="B18" s="12"/>
      <c r="C18" s="58"/>
      <c r="D18" s="13"/>
      <c r="E18" s="13"/>
      <c r="F18" s="65"/>
    </row>
    <row r="20" spans="1:6" ht="15.75">
      <c r="A20" s="4" t="s">
        <v>64</v>
      </c>
      <c r="B20" s="14"/>
      <c r="C20" s="57"/>
      <c r="D20" s="8"/>
      <c r="E20" s="8"/>
      <c r="F20" s="66">
        <f>SUM(F8:F17)</f>
        <v>86468</v>
      </c>
    </row>
    <row r="21" spans="1:6" ht="15.75">
      <c r="A21" s="4"/>
      <c r="B21" s="15"/>
      <c r="C21" s="59"/>
      <c r="D21" s="4"/>
      <c r="E21" s="4"/>
      <c r="F21" s="67"/>
    </row>
    <row r="22" spans="1:6" ht="15.75">
      <c r="A22" s="16" t="s">
        <v>13</v>
      </c>
      <c r="B22" s="17"/>
      <c r="C22" s="60"/>
      <c r="D22" s="18"/>
      <c r="E22" s="18"/>
      <c r="F22" s="68">
        <v>1743.19</v>
      </c>
    </row>
    <row r="23" spans="1:6" ht="15.75">
      <c r="A23" s="4"/>
      <c r="B23" s="15"/>
      <c r="C23" s="60"/>
      <c r="D23" s="4"/>
      <c r="E23" s="4"/>
      <c r="F23" s="69"/>
    </row>
    <row r="24" spans="1:6" ht="15.75">
      <c r="A24" s="54" t="s">
        <v>14</v>
      </c>
      <c r="B24" s="15"/>
      <c r="C24" s="60"/>
      <c r="D24" s="4"/>
      <c r="E24" s="4"/>
      <c r="F24" s="70">
        <f>SUM(F20:F22)</f>
        <v>88211.19</v>
      </c>
    </row>
    <row r="25" spans="1:6" ht="15.75">
      <c r="A25" s="54" t="s">
        <v>15</v>
      </c>
      <c r="B25" s="15"/>
      <c r="C25" s="60"/>
      <c r="D25" s="4"/>
      <c r="E25" s="4"/>
      <c r="F25" s="63">
        <v>6703.51</v>
      </c>
    </row>
    <row r="26" spans="1:6" ht="15.75">
      <c r="A26" s="54" t="s">
        <v>16</v>
      </c>
      <c r="B26" s="15"/>
      <c r="C26" s="60"/>
      <c r="D26" s="4"/>
      <c r="E26" s="4"/>
      <c r="F26" s="71">
        <f>F24/F25</f>
        <v>13.158955532251015</v>
      </c>
    </row>
    <row r="27" spans="1:6" ht="15.75">
      <c r="A27" s="4"/>
      <c r="B27" s="15"/>
      <c r="C27" s="60"/>
      <c r="D27" s="4"/>
      <c r="E27" s="4"/>
      <c r="F27" s="69"/>
    </row>
    <row r="28" spans="1:6" ht="15.75">
      <c r="A28" s="4"/>
      <c r="B28" s="15"/>
      <c r="C28" s="60"/>
      <c r="D28" s="4"/>
      <c r="E28" s="4"/>
      <c r="F28" s="69"/>
    </row>
    <row r="29" spans="1:6" ht="15.75">
      <c r="A29" s="4"/>
      <c r="B29" s="15"/>
      <c r="C29" s="60"/>
      <c r="D29" s="4"/>
      <c r="E29" s="4"/>
      <c r="F29" s="69"/>
    </row>
    <row r="30" spans="1:6" ht="15.75">
      <c r="A30" s="4"/>
      <c r="B30" s="15"/>
      <c r="C30" s="60"/>
      <c r="D30" s="4"/>
      <c r="E30" s="4"/>
      <c r="F30" s="69"/>
    </row>
    <row r="31" spans="1:6" ht="15.75">
      <c r="A31" s="4"/>
      <c r="B31" s="15"/>
      <c r="C31" s="60"/>
      <c r="D31" s="4"/>
      <c r="E31" s="4"/>
      <c r="F31" s="69"/>
    </row>
    <row r="32" spans="1:6" ht="15.75">
      <c r="A32" s="4"/>
      <c r="B32" s="15"/>
      <c r="C32" s="60"/>
      <c r="D32" s="4"/>
      <c r="E32" s="4"/>
      <c r="F32" s="69"/>
    </row>
    <row r="33" spans="1:6" ht="15.75">
      <c r="A33" s="4"/>
      <c r="B33" s="15"/>
      <c r="C33" s="60"/>
      <c r="D33" s="4"/>
      <c r="E33" s="4"/>
      <c r="F33" s="69"/>
    </row>
    <row r="34" spans="1:6" ht="15.75">
      <c r="A34" s="4"/>
      <c r="B34" s="15"/>
      <c r="C34" s="60"/>
      <c r="D34" s="4"/>
      <c r="E34" s="4"/>
      <c r="F34" s="69"/>
    </row>
    <row r="35" spans="1:6" ht="15.75">
      <c r="A35" s="4"/>
      <c r="C35" s="61"/>
    </row>
    <row r="36" spans="1:6" ht="15.75">
      <c r="A36" s="4"/>
      <c r="C36" s="61"/>
    </row>
    <row r="37" spans="1:6">
      <c r="C37" s="61"/>
    </row>
    <row r="38" spans="1:6">
      <c r="C38" s="61"/>
    </row>
    <row r="39" spans="1:6">
      <c r="C39" s="61"/>
    </row>
    <row r="40" spans="1:6">
      <c r="C40" s="6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13" workbookViewId="0">
      <selection activeCell="K28" sqref="K28"/>
    </sheetView>
  </sheetViews>
  <sheetFormatPr defaultRowHeight="15.75"/>
  <cols>
    <col min="1" max="1" width="19.5703125" customWidth="1"/>
    <col min="2" max="2" width="12.42578125" style="1" customWidth="1"/>
    <col min="3" max="3" width="14.5703125" customWidth="1"/>
    <col min="4" max="4" width="12.42578125" customWidth="1"/>
    <col min="5" max="5" width="12.42578125" style="4" customWidth="1"/>
    <col min="6" max="6" width="14.5703125" customWidth="1"/>
    <col min="7" max="7" width="9.85546875" customWidth="1"/>
    <col min="8" max="8" width="12.5703125" customWidth="1"/>
    <col min="11" max="11" width="15.7109375" customWidth="1"/>
    <col min="12" max="12" width="15.42578125" bestFit="1" customWidth="1"/>
  </cols>
  <sheetData>
    <row r="1" spans="1:12" ht="23.25">
      <c r="A1" s="73" t="s">
        <v>0</v>
      </c>
      <c r="B1" s="73"/>
      <c r="C1" s="73"/>
      <c r="D1" s="73"/>
      <c r="E1" s="73"/>
      <c r="F1" s="73"/>
      <c r="G1" s="73"/>
      <c r="H1" s="73"/>
    </row>
    <row r="2" spans="1:12" ht="23.25">
      <c r="A2" s="73" t="s">
        <v>17</v>
      </c>
      <c r="B2" s="73"/>
      <c r="C2" s="73"/>
      <c r="D2" s="73"/>
      <c r="E2" s="73"/>
      <c r="F2" s="73"/>
      <c r="G2" s="73"/>
      <c r="H2" s="73"/>
    </row>
    <row r="3" spans="1:12" ht="21">
      <c r="A3" s="75">
        <v>41943</v>
      </c>
      <c r="B3" s="75"/>
      <c r="C3" s="75"/>
      <c r="D3" s="75"/>
      <c r="E3" s="75"/>
      <c r="F3" s="75"/>
      <c r="G3" s="75"/>
      <c r="H3" s="75"/>
    </row>
    <row r="4" spans="1:12" ht="21">
      <c r="A4" s="21"/>
      <c r="B4" s="21"/>
      <c r="C4" s="21"/>
      <c r="D4" s="21"/>
      <c r="E4" s="15"/>
      <c r="F4" s="21"/>
      <c r="G4" s="22"/>
      <c r="H4" s="23"/>
    </row>
    <row r="5" spans="1:12" ht="18.75">
      <c r="A5" s="24"/>
      <c r="B5" s="3"/>
      <c r="C5" s="3" t="s">
        <v>11</v>
      </c>
      <c r="D5" s="24" t="s">
        <v>18</v>
      </c>
      <c r="E5" s="24" t="s">
        <v>19</v>
      </c>
      <c r="F5" s="3" t="s">
        <v>20</v>
      </c>
      <c r="G5" s="3" t="s">
        <v>21</v>
      </c>
      <c r="H5" s="24"/>
    </row>
    <row r="6" spans="1:12" ht="18.75">
      <c r="A6" s="2"/>
      <c r="B6" s="3" t="s">
        <v>22</v>
      </c>
      <c r="C6" s="3" t="s">
        <v>23</v>
      </c>
      <c r="D6" s="3" t="s">
        <v>24</v>
      </c>
      <c r="E6" s="3" t="s">
        <v>53</v>
      </c>
      <c r="F6" s="3" t="s">
        <v>25</v>
      </c>
      <c r="G6" s="3" t="s">
        <v>4</v>
      </c>
      <c r="H6" s="3" t="s">
        <v>26</v>
      </c>
    </row>
    <row r="7" spans="1:12" ht="18.75">
      <c r="A7" s="3" t="s">
        <v>27</v>
      </c>
      <c r="B7" s="3" t="s">
        <v>28</v>
      </c>
      <c r="C7" s="25">
        <v>41943</v>
      </c>
      <c r="D7" s="3" t="s">
        <v>29</v>
      </c>
      <c r="E7" s="3" t="s">
        <v>54</v>
      </c>
      <c r="F7" s="25">
        <v>41973</v>
      </c>
      <c r="G7" s="3" t="s">
        <v>11</v>
      </c>
      <c r="H7" s="3" t="s">
        <v>28</v>
      </c>
    </row>
    <row r="8" spans="1:12">
      <c r="C8" s="26"/>
      <c r="D8" s="1"/>
      <c r="E8" s="15"/>
      <c r="F8" s="1"/>
      <c r="H8" s="15"/>
    </row>
    <row r="9" spans="1:12">
      <c r="A9" s="16" t="s">
        <v>30</v>
      </c>
      <c r="B9" s="10">
        <v>670.91</v>
      </c>
      <c r="C9" s="28">
        <f>B9*($F$31/$B$23)</f>
        <v>8633.0450246512628</v>
      </c>
      <c r="D9" s="29">
        <f>$F$33*C9</f>
        <v>195.42983149126331</v>
      </c>
      <c r="E9" s="5"/>
      <c r="F9" s="5">
        <f>C9+D9+E9</f>
        <v>8828.4748561425258</v>
      </c>
      <c r="G9" s="30">
        <f>F9/F23</f>
        <v>0.10008338914986328</v>
      </c>
      <c r="H9" s="10">
        <f>B9+(E9/($F$29/$B$23))</f>
        <v>670.91</v>
      </c>
      <c r="K9" s="31"/>
    </row>
    <row r="10" spans="1:12">
      <c r="A10" s="4" t="s">
        <v>33</v>
      </c>
      <c r="B10" s="10">
        <v>670.91</v>
      </c>
      <c r="C10" s="28">
        <f>B10*($F$31/$B$23)</f>
        <v>8633.0450246512628</v>
      </c>
      <c r="D10" s="29">
        <f>$F$33*C10</f>
        <v>195.42983149126331</v>
      </c>
      <c r="E10" s="5"/>
      <c r="F10" s="5">
        <f>C10+D10+E10</f>
        <v>8828.4748561425258</v>
      </c>
      <c r="G10" s="30">
        <f>F10/F23</f>
        <v>0.10008338914986328</v>
      </c>
      <c r="H10" s="10">
        <f>B10+(E10/($F$29/$B$23))</f>
        <v>670.91</v>
      </c>
      <c r="K10" s="27"/>
      <c r="L10" s="32"/>
    </row>
    <row r="11" spans="1:12">
      <c r="A11" s="4" t="s">
        <v>31</v>
      </c>
      <c r="B11" s="10">
        <v>637.11</v>
      </c>
      <c r="C11" s="28">
        <f>B11*($F$31/$B$23)</f>
        <v>8198.1179527143231</v>
      </c>
      <c r="D11" s="29">
        <f>$F$33*C11</f>
        <v>185.58420643811954</v>
      </c>
      <c r="E11" s="29"/>
      <c r="F11" s="5">
        <f t="shared" ref="F11:F22" si="0">C11+D11+E11</f>
        <v>8383.7021591524426</v>
      </c>
      <c r="G11" s="30">
        <f>F11/F23</f>
        <v>9.5041254506967265E-2</v>
      </c>
      <c r="H11" s="10">
        <f>B11+(E11/($F$29/$B$23))</f>
        <v>637.11</v>
      </c>
      <c r="K11" s="27"/>
    </row>
    <row r="12" spans="1:12">
      <c r="A12" s="4" t="s">
        <v>32</v>
      </c>
      <c r="B12" s="10">
        <v>637.11</v>
      </c>
      <c r="C12" s="28">
        <f>B12*($F$31/$B$23)</f>
        <v>8198.1179527143231</v>
      </c>
      <c r="D12" s="29">
        <f>$F$33*C12</f>
        <v>185.58420643811954</v>
      </c>
      <c r="E12" s="29"/>
      <c r="F12" s="5">
        <f t="shared" si="0"/>
        <v>8383.7021591524426</v>
      </c>
      <c r="G12" s="30">
        <f>F12/F23</f>
        <v>9.5041254506967265E-2</v>
      </c>
      <c r="H12" s="10">
        <f>B12+(E12/($F$29/$B$23))</f>
        <v>637.11</v>
      </c>
      <c r="K12" s="27"/>
    </row>
    <row r="13" spans="1:12">
      <c r="A13" s="4" t="s">
        <v>34</v>
      </c>
      <c r="B13" s="10">
        <v>262.12</v>
      </c>
      <c r="C13" s="28">
        <f>B13*($F$31/$B$23)</f>
        <v>3372.8723105358235</v>
      </c>
      <c r="D13" s="29">
        <f>$F$33*C13</f>
        <v>76.353113577812138</v>
      </c>
      <c r="E13" s="29"/>
      <c r="F13" s="5">
        <f t="shared" si="0"/>
        <v>3449.2254241136357</v>
      </c>
      <c r="G13" s="30">
        <f>F13/F23</f>
        <v>3.9101903331239911E-2</v>
      </c>
      <c r="H13" s="10">
        <f>B13+(E13/($F$29/$B$23))</f>
        <v>262.12</v>
      </c>
      <c r="K13" s="27"/>
      <c r="L13" s="32"/>
    </row>
    <row r="14" spans="1:12">
      <c r="A14" s="4" t="s">
        <v>35</v>
      </c>
      <c r="B14" s="10">
        <v>223.2</v>
      </c>
      <c r="C14" s="28">
        <f>B14*($F$31/$B$23)</f>
        <v>2872.0627945658316</v>
      </c>
      <c r="D14" s="29">
        <f>$F$33*C14</f>
        <v>65.016080232594504</v>
      </c>
      <c r="E14" s="5"/>
      <c r="F14" s="5">
        <f t="shared" si="0"/>
        <v>2937.0788747984261</v>
      </c>
      <c r="G14" s="30">
        <f>F14/F23</f>
        <v>3.3295989712851928E-2</v>
      </c>
      <c r="H14" s="10">
        <f>B14+(E14/($F$29/$B$23))</f>
        <v>223.2</v>
      </c>
      <c r="K14" s="27"/>
      <c r="L14" s="32"/>
    </row>
    <row r="15" spans="1:12">
      <c r="A15" s="4" t="s">
        <v>36</v>
      </c>
      <c r="B15" s="10">
        <v>716.05</v>
      </c>
      <c r="C15" s="28">
        <f>B15*($F$31/$B$23)</f>
        <v>9213.8914159895321</v>
      </c>
      <c r="D15" s="29">
        <f>$F$33*C15</f>
        <v>208.57869287880504</v>
      </c>
      <c r="E15" s="5"/>
      <c r="F15" s="5">
        <f t="shared" si="0"/>
        <v>9422.4701088683378</v>
      </c>
      <c r="G15" s="30">
        <f>F15/F23</f>
        <v>0.10681717488300907</v>
      </c>
      <c r="H15" s="10">
        <f>B15+(E15/($F$29/$B$23))</f>
        <v>716.05</v>
      </c>
      <c r="K15" s="27"/>
      <c r="L15" s="32"/>
    </row>
    <row r="16" spans="1:12">
      <c r="A16" s="16" t="s">
        <v>37</v>
      </c>
      <c r="B16" s="10">
        <v>309.62</v>
      </c>
      <c r="C16" s="28">
        <f>B16*($F$31/$B$23)</f>
        <v>3984.0863909205768</v>
      </c>
      <c r="D16" s="29">
        <f>$F$33*C16</f>
        <v>90.189420974981672</v>
      </c>
      <c r="E16" s="5"/>
      <c r="F16" s="5">
        <f t="shared" si="0"/>
        <v>4074.2758118955585</v>
      </c>
      <c r="G16" s="30">
        <f>F16/$F$23</f>
        <v>4.6187743435901499E-2</v>
      </c>
      <c r="H16" s="10">
        <f>B16+(E16/($F$29/$B$23))</f>
        <v>309.62</v>
      </c>
      <c r="K16" s="27"/>
      <c r="L16" s="33"/>
    </row>
    <row r="17" spans="1:11">
      <c r="A17" s="4" t="s">
        <v>38</v>
      </c>
      <c r="B17" s="10">
        <v>262.12</v>
      </c>
      <c r="C17" s="28">
        <f>B17*($F$31/$B$23)</f>
        <v>3372.8723105358235</v>
      </c>
      <c r="D17" s="29">
        <f>$F$33*C17</f>
        <v>76.353113577812138</v>
      </c>
      <c r="E17" s="5"/>
      <c r="F17" s="5">
        <f t="shared" si="0"/>
        <v>3449.2254241136357</v>
      </c>
      <c r="G17" s="30">
        <f>F17/F23</f>
        <v>3.9101903331239911E-2</v>
      </c>
      <c r="H17" s="10">
        <f>B17+(E17/($F$29/$B$23))</f>
        <v>262.12</v>
      </c>
      <c r="K17" s="27"/>
    </row>
    <row r="18" spans="1:11">
      <c r="A18" s="4" t="s">
        <v>39</v>
      </c>
      <c r="B18" s="10">
        <v>241.56</v>
      </c>
      <c r="C18" s="28">
        <f>B18*($F$31/$B$23)</f>
        <v>3108.3131212156018</v>
      </c>
      <c r="D18" s="29">
        <f>$F$33*C18</f>
        <v>70.364177154953083</v>
      </c>
      <c r="E18" s="5"/>
      <c r="F18" s="5">
        <f t="shared" si="0"/>
        <v>3178.677298370555</v>
      </c>
      <c r="G18" s="30">
        <f>F18/F23</f>
        <v>3.6034853382780077E-2</v>
      </c>
      <c r="H18" s="10">
        <f>B18+(E18/($F$29/$B$23))</f>
        <v>241.56</v>
      </c>
      <c r="K18" s="27"/>
    </row>
    <row r="19" spans="1:11">
      <c r="A19" s="4" t="s">
        <v>40</v>
      </c>
      <c r="B19" s="10">
        <v>244.06</v>
      </c>
      <c r="C19" s="28">
        <f>B19*($F$31/$B$23)</f>
        <v>3140.4822833411149</v>
      </c>
      <c r="D19" s="29">
        <f>$F$33*C19</f>
        <v>71.092403860067265</v>
      </c>
      <c r="E19" s="5"/>
      <c r="F19" s="5">
        <f t="shared" si="0"/>
        <v>3211.5746872011823</v>
      </c>
      <c r="G19" s="30">
        <f>F19/F23</f>
        <v>3.6407792335656997E-2</v>
      </c>
      <c r="H19" s="10">
        <f>B19+(E19/($F$29/$B$23))</f>
        <v>244.06</v>
      </c>
      <c r="K19" s="27"/>
    </row>
    <row r="20" spans="1:11">
      <c r="A20" s="4" t="s">
        <v>41</v>
      </c>
      <c r="B20" s="10">
        <v>584.02</v>
      </c>
      <c r="C20" s="28">
        <f>B20*($F$31/$B$23)</f>
        <v>7514.9736258169214</v>
      </c>
      <c r="D20" s="29">
        <f>$F$33*C20</f>
        <v>170.11958412831467</v>
      </c>
      <c r="E20" s="5"/>
      <c r="F20" s="5">
        <f t="shared" si="0"/>
        <v>7685.0932099452357</v>
      </c>
      <c r="G20" s="30">
        <f>F20/F23</f>
        <v>8.7121522903672852E-2</v>
      </c>
      <c r="H20" s="10">
        <f t="shared" ref="H20:H22" si="1">B20+(E20/($F$29/$B$23))</f>
        <v>584.02</v>
      </c>
      <c r="K20" s="27"/>
    </row>
    <row r="21" spans="1:11">
      <c r="A21" s="4" t="s">
        <v>42</v>
      </c>
      <c r="B21" s="10">
        <v>364.25</v>
      </c>
      <c r="C21" s="28">
        <f>B21*($F$31/$B$23)</f>
        <v>4687.0469216872943</v>
      </c>
      <c r="D21" s="29">
        <f>$F$33*C21</f>
        <v>106.10263093513684</v>
      </c>
      <c r="E21" s="5"/>
      <c r="F21" s="5">
        <f t="shared" si="0"/>
        <v>4793.1495526224307</v>
      </c>
      <c r="G21" s="30">
        <f>F21/F23</f>
        <v>5.4337205434168069E-2</v>
      </c>
      <c r="H21" s="10">
        <f t="shared" si="1"/>
        <v>364.25</v>
      </c>
      <c r="K21" s="27"/>
    </row>
    <row r="22" spans="1:11">
      <c r="A22" s="4" t="s">
        <v>43</v>
      </c>
      <c r="B22" s="78">
        <v>880.47</v>
      </c>
      <c r="C22" s="28">
        <f>B22*($F$31/$B$23)</f>
        <v>11329.592870660295</v>
      </c>
      <c r="D22" s="29">
        <f>$F$33*C22</f>
        <v>256.47270682075487</v>
      </c>
      <c r="E22" s="35"/>
      <c r="F22" s="5">
        <f t="shared" si="0"/>
        <v>11586.065577481051</v>
      </c>
      <c r="G22" s="30">
        <f>F22/F23</f>
        <v>0.13134462393581875</v>
      </c>
      <c r="H22" s="10">
        <f t="shared" si="1"/>
        <v>880.47</v>
      </c>
      <c r="K22" s="34"/>
    </row>
    <row r="23" spans="1:11">
      <c r="A23" s="36" t="s">
        <v>44</v>
      </c>
      <c r="B23" s="77">
        <f t="shared" ref="B23:H23" si="2">SUM(B9:B22)</f>
        <v>6703.5100000000011</v>
      </c>
      <c r="C23" s="37">
        <f t="shared" si="2"/>
        <v>86258.51999999999</v>
      </c>
      <c r="D23" s="38">
        <f t="shared" si="2"/>
        <v>1952.6699999999978</v>
      </c>
      <c r="E23" s="37">
        <f t="shared" si="2"/>
        <v>0</v>
      </c>
      <c r="F23" s="39">
        <f t="shared" si="2"/>
        <v>88211.189999999973</v>
      </c>
      <c r="G23" s="40">
        <f t="shared" si="2"/>
        <v>1.0000000000000002</v>
      </c>
      <c r="H23" s="37">
        <f t="shared" si="2"/>
        <v>6703.5100000000011</v>
      </c>
    </row>
    <row r="24" spans="1:11">
      <c r="A24" s="4"/>
      <c r="B24" s="8"/>
      <c r="C24" s="41"/>
      <c r="D24" s="18"/>
      <c r="E24" s="41"/>
      <c r="F24" s="15"/>
      <c r="G24" s="4"/>
      <c r="H24" s="41"/>
    </row>
    <row r="25" spans="1:11">
      <c r="A25" s="4" t="s">
        <v>45</v>
      </c>
      <c r="B25" s="8"/>
      <c r="C25" s="41"/>
      <c r="D25" s="18"/>
      <c r="E25" s="41"/>
      <c r="F25" s="42">
        <v>-512.38</v>
      </c>
      <c r="G25" s="4"/>
      <c r="H25" s="41"/>
    </row>
    <row r="26" spans="1:11">
      <c r="A26" s="4" t="s">
        <v>46</v>
      </c>
      <c r="B26" s="8"/>
      <c r="C26" s="41"/>
      <c r="D26" s="18"/>
      <c r="E26" s="41"/>
      <c r="F26" s="42">
        <v>0</v>
      </c>
      <c r="G26" s="4"/>
      <c r="H26" s="41"/>
    </row>
    <row r="27" spans="1:11" ht="16.5" thickBot="1">
      <c r="A27" s="4" t="s">
        <v>47</v>
      </c>
      <c r="B27" s="8"/>
      <c r="C27" s="41"/>
      <c r="D27" s="18"/>
      <c r="E27" s="41"/>
      <c r="F27" s="43">
        <f>SUM(F23:F26)</f>
        <v>87698.809999999969</v>
      </c>
      <c r="G27" s="4"/>
      <c r="H27" s="41"/>
    </row>
    <row r="28" spans="1:11" ht="16.5" thickTop="1">
      <c r="A28" s="4"/>
      <c r="B28" s="8"/>
      <c r="C28" s="41"/>
      <c r="D28" s="18"/>
      <c r="E28" s="41"/>
      <c r="F28" s="41"/>
      <c r="G28" s="4"/>
      <c r="H28" s="41"/>
    </row>
    <row r="29" spans="1:11" ht="16.5" thickBot="1">
      <c r="A29" s="4" t="s">
        <v>52</v>
      </c>
      <c r="B29" s="8"/>
      <c r="C29" s="41"/>
      <c r="D29" s="18"/>
      <c r="E29" s="41"/>
      <c r="F29" s="44">
        <v>88211.19</v>
      </c>
      <c r="G29" s="4"/>
      <c r="H29" s="41"/>
    </row>
    <row r="30" spans="1:11" ht="16.5" thickTop="1">
      <c r="A30" s="4"/>
      <c r="B30" s="8"/>
      <c r="C30" s="45"/>
      <c r="D30" s="18"/>
      <c r="E30" s="45"/>
      <c r="F30" s="45"/>
      <c r="G30" s="4"/>
      <c r="H30" s="18"/>
    </row>
    <row r="31" spans="1:11" ht="16.5" thickBot="1">
      <c r="A31" s="4" t="s">
        <v>65</v>
      </c>
      <c r="B31" s="76"/>
      <c r="D31" s="18"/>
      <c r="F31" s="44">
        <v>86258.52</v>
      </c>
      <c r="H31" s="18"/>
    </row>
    <row r="32" spans="1:11" ht="16.5" thickTop="1">
      <c r="C32" s="46"/>
      <c r="D32" s="18"/>
      <c r="H32" s="4"/>
    </row>
    <row r="33" spans="1:8">
      <c r="A33" t="s">
        <v>66</v>
      </c>
      <c r="B33" s="76"/>
      <c r="C33" s="46"/>
      <c r="D33" s="31"/>
      <c r="E33" s="45"/>
      <c r="F33" s="79">
        <f>(F29-F31)/F31</f>
        <v>2.2637415990907312E-2</v>
      </c>
      <c r="H33" s="19"/>
    </row>
    <row r="34" spans="1:8">
      <c r="D34" s="31"/>
      <c r="H34" s="4"/>
    </row>
    <row r="35" spans="1:8">
      <c r="D35" s="31"/>
    </row>
    <row r="36" spans="1:8">
      <c r="D36" s="31"/>
    </row>
    <row r="37" spans="1:8">
      <c r="D37" s="31"/>
    </row>
    <row r="38" spans="1:8">
      <c r="D38" s="31"/>
    </row>
    <row r="39" spans="1:8">
      <c r="D39" s="31"/>
    </row>
    <row r="40" spans="1:8">
      <c r="D40" s="31"/>
    </row>
    <row r="41" spans="1:8">
      <c r="D41" s="31"/>
    </row>
    <row r="42" spans="1:8">
      <c r="D42" s="31"/>
    </row>
    <row r="43" spans="1:8">
      <c r="D43" s="31"/>
    </row>
    <row r="44" spans="1:8">
      <c r="D44" s="3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20" sqref="J20"/>
    </sheetView>
  </sheetViews>
  <sheetFormatPr defaultRowHeight="15"/>
  <cols>
    <col min="1" max="1" width="31.42578125" customWidth="1"/>
    <col min="2" max="2" width="14.28515625" customWidth="1"/>
    <col min="3" max="3" width="8.28515625" customWidth="1"/>
    <col min="4" max="4" width="12.42578125" customWidth="1"/>
    <col min="5" max="5" width="8.28515625" customWidth="1"/>
    <col min="6" max="6" width="13.42578125" customWidth="1"/>
  </cols>
  <sheetData>
    <row r="1" spans="1:6" ht="23.25">
      <c r="A1" s="73" t="s">
        <v>0</v>
      </c>
      <c r="B1" s="73"/>
      <c r="C1" s="73"/>
      <c r="D1" s="73"/>
      <c r="E1" s="73"/>
      <c r="F1" s="73"/>
    </row>
    <row r="2" spans="1:6" ht="23.25">
      <c r="A2" s="73" t="s">
        <v>48</v>
      </c>
      <c r="B2" s="73"/>
      <c r="C2" s="73"/>
      <c r="D2" s="73"/>
      <c r="E2" s="73"/>
      <c r="F2" s="73"/>
    </row>
    <row r="3" spans="1:6" ht="21">
      <c r="A3" s="75">
        <v>41943</v>
      </c>
      <c r="B3" s="75"/>
      <c r="C3" s="75"/>
      <c r="D3" s="75"/>
      <c r="E3" s="75"/>
      <c r="F3" s="75"/>
    </row>
    <row r="4" spans="1:6" ht="21">
      <c r="A4" s="21"/>
      <c r="B4" s="21"/>
      <c r="C4" s="21"/>
      <c r="D4" s="21"/>
      <c r="E4" s="21"/>
      <c r="F4" s="21"/>
    </row>
    <row r="5" spans="1:6" ht="15.75">
      <c r="A5" s="15" t="s">
        <v>55</v>
      </c>
      <c r="B5" s="15"/>
      <c r="C5" s="15"/>
      <c r="D5" s="4"/>
      <c r="E5" s="4"/>
      <c r="F5" s="47">
        <v>-512.38</v>
      </c>
    </row>
    <row r="6" spans="1:6" ht="15.75">
      <c r="A6" s="15"/>
      <c r="B6" s="15"/>
      <c r="C6" s="15"/>
      <c r="D6" s="4"/>
      <c r="E6" s="4"/>
      <c r="F6" s="48"/>
    </row>
    <row r="7" spans="1:6" ht="15.75">
      <c r="A7" s="15" t="s">
        <v>49</v>
      </c>
      <c r="B7" s="15"/>
      <c r="C7" s="15"/>
      <c r="D7" s="4"/>
      <c r="E7" s="4"/>
      <c r="F7" s="48"/>
    </row>
    <row r="8" spans="1:6" ht="15.75">
      <c r="A8" s="15"/>
      <c r="B8" s="15"/>
      <c r="C8" s="15"/>
      <c r="D8" s="4"/>
      <c r="E8" s="49"/>
      <c r="F8" s="48"/>
    </row>
    <row r="9" spans="1:6" ht="15.75">
      <c r="A9" s="15"/>
      <c r="B9" s="15"/>
      <c r="C9" s="15"/>
      <c r="D9" s="4"/>
      <c r="E9" s="49"/>
      <c r="F9" s="48"/>
    </row>
    <row r="10" spans="1:6" ht="15.75">
      <c r="A10" s="15"/>
      <c r="B10" s="15"/>
      <c r="C10" s="15"/>
      <c r="D10" s="4"/>
      <c r="E10" s="49"/>
      <c r="F10" s="48"/>
    </row>
    <row r="11" spans="1:6" ht="15.75">
      <c r="A11" s="15"/>
      <c r="B11" s="15"/>
      <c r="C11" s="15"/>
      <c r="D11" s="4"/>
      <c r="E11" s="49"/>
      <c r="F11" s="48"/>
    </row>
    <row r="12" spans="1:6" ht="15.75">
      <c r="A12" s="15" t="s">
        <v>50</v>
      </c>
      <c r="B12" s="15"/>
      <c r="C12" s="15"/>
      <c r="D12" s="4"/>
      <c r="E12" s="49"/>
      <c r="F12" s="48">
        <f>SUM(E8:E10)</f>
        <v>0</v>
      </c>
    </row>
    <row r="13" spans="1:6" ht="15.75">
      <c r="A13" s="15"/>
      <c r="B13" s="18"/>
      <c r="C13" s="18"/>
      <c r="D13" s="29"/>
      <c r="E13" s="18"/>
      <c r="F13" s="50"/>
    </row>
    <row r="14" spans="1:6" ht="15.75">
      <c r="A14" s="15" t="s">
        <v>51</v>
      </c>
      <c r="B14" s="18"/>
      <c r="C14" s="18"/>
      <c r="D14" s="11"/>
      <c r="E14" s="18"/>
      <c r="F14" s="51">
        <v>0</v>
      </c>
    </row>
    <row r="15" spans="1:6" ht="15.75">
      <c r="A15" s="15"/>
      <c r="B15" s="4"/>
      <c r="C15" s="18"/>
      <c r="D15" s="15"/>
      <c r="E15" s="4"/>
      <c r="F15" s="52"/>
    </row>
    <row r="16" spans="1:6" ht="15.75">
      <c r="A16" s="15" t="s">
        <v>56</v>
      </c>
      <c r="B16" s="4"/>
      <c r="C16" s="18"/>
      <c r="D16" s="4"/>
      <c r="E16" s="4"/>
      <c r="F16" s="53">
        <f>SUM(F5:F14)</f>
        <v>-512.38</v>
      </c>
    </row>
    <row r="17" spans="3:3">
      <c r="C17" s="20"/>
    </row>
    <row r="18" spans="3:3">
      <c r="C18" s="20"/>
    </row>
    <row r="19" spans="3:3">
      <c r="C19" s="20"/>
    </row>
    <row r="20" spans="3:3">
      <c r="C20" s="20"/>
    </row>
    <row r="21" spans="3:3">
      <c r="C21" s="20"/>
    </row>
    <row r="22" spans="3:3">
      <c r="C22" s="2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statement</vt:lpstr>
      <vt:lpstr>Valuation recap</vt:lpstr>
      <vt:lpstr>Petty cash fund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e099835</dc:creator>
  <cp:lastModifiedBy>e099835</cp:lastModifiedBy>
  <dcterms:created xsi:type="dcterms:W3CDTF">2014-11-17T23:24:54Z</dcterms:created>
  <dcterms:modified xsi:type="dcterms:W3CDTF">2014-12-08T01:32:29Z</dcterms:modified>
</cp:coreProperties>
</file>